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0730" windowHeight="9975" activeTab="0"/>
  </bookViews>
  <sheets>
    <sheet name="Лист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nm.Print_Area" localSheetId="0">'Лист1'!$A$1:$F$2</definedName>
  </definedNames>
  <calcPr fullCalcOnLoad="1"/>
</workbook>
</file>

<file path=xl/sharedStrings.xml><?xml version="1.0" encoding="utf-8"?>
<sst xmlns="http://schemas.openxmlformats.org/spreadsheetml/2006/main" count="47" uniqueCount="17">
  <si>
    <t>Наименование поставщика</t>
  </si>
  <si>
    <t>Объем покупки</t>
  </si>
  <si>
    <t>Цена</t>
  </si>
  <si>
    <t>АО «Миасский машиностроительный завод»</t>
  </si>
  <si>
    <t>АО «Златмаш»</t>
  </si>
  <si>
    <t>МВтч</t>
  </si>
  <si>
    <t>МВт</t>
  </si>
  <si>
    <t>руб/МВтч</t>
  </si>
  <si>
    <t>руб/МВт</t>
  </si>
  <si>
    <t>ООО «ТД                                     Вишневогорский ГОК»</t>
  </si>
  <si>
    <t>ИТОГО:</t>
  </si>
  <si>
    <t xml:space="preserve">ООО «ЭНЕРГОПРАЙС» </t>
  </si>
  <si>
    <t xml:space="preserve">ООО Агрокомплекс "Чурилово" </t>
  </si>
  <si>
    <t xml:space="preserve">ООО «Перспектива»                                                </t>
  </si>
  <si>
    <t xml:space="preserve">АО «Челябоблкоммунэнерго»                            </t>
  </si>
  <si>
    <t>АО "АЗ "Урал"</t>
  </si>
  <si>
    <t>сентябрь 2023г.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</si>
</sst>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#,##0.0000"/>
    <numFmt numFmtId="179" formatCode="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Verdana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Verdana"/>
      <family val="2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0"/>
      <color rgb="FF00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42" fillId="0" borderId="0" xfId="0" applyFont="1" applyAlignment="1">
      <alignment wrapText="1"/>
    </xf>
    <xf numFmtId="0" fontId="42" fillId="0" borderId="0" xfId="0" applyFont="1" applyAlignment="1">
      <alignment horizontal="left" wrapText="1"/>
    </xf>
    <xf numFmtId="0" fontId="43" fillId="0" borderId="0" xfId="0" applyFont="1" applyFill="1" applyAlignment="1">
      <alignment horizontal="left" wrapText="1"/>
    </xf>
    <xf numFmtId="0" fontId="0" fillId="0" borderId="0" xfId="0" applyFill="1" applyAlignment="1">
      <alignment/>
    </xf>
    <xf numFmtId="49" fontId="43" fillId="0" borderId="0" xfId="0" applyNumberFormat="1" applyFont="1" applyFill="1" applyAlignment="1">
      <alignment horizontal="left" wrapText="1"/>
    </xf>
    <xf numFmtId="0" fontId="44" fillId="0" borderId="10" xfId="0" applyFont="1" applyFill="1" applyBorder="1" applyAlignment="1">
      <alignment vertical="top" wrapText="1"/>
    </xf>
    <xf numFmtId="177" fontId="45" fillId="0" borderId="11" xfId="0" applyNumberFormat="1" applyFont="1" applyFill="1" applyBorder="1" applyAlignment="1">
      <alignment horizontal="right" wrapText="1"/>
    </xf>
    <xf numFmtId="0" fontId="45" fillId="0" borderId="11" xfId="0" applyFont="1" applyFill="1" applyBorder="1" applyAlignment="1">
      <alignment horizontal="right" wrapText="1"/>
    </xf>
    <xf numFmtId="4" fontId="46" fillId="0" borderId="11" xfId="0" applyNumberFormat="1" applyFont="1" applyFill="1" applyBorder="1" applyAlignment="1">
      <alignment horizontal="right" wrapText="1"/>
    </xf>
    <xf numFmtId="0" fontId="45" fillId="0" borderId="12" xfId="0" applyFont="1" applyFill="1" applyBorder="1" applyAlignment="1">
      <alignment horizontal="right" wrapText="1"/>
    </xf>
    <xf numFmtId="179" fontId="45" fillId="0" borderId="13" xfId="0" applyNumberFormat="1" applyFont="1" applyFill="1" applyBorder="1" applyAlignment="1">
      <alignment horizontal="right" wrapText="1"/>
    </xf>
    <xf numFmtId="0" fontId="45" fillId="0" borderId="13" xfId="0" applyFont="1" applyFill="1" applyBorder="1" applyAlignment="1">
      <alignment horizontal="right" wrapText="1"/>
    </xf>
    <xf numFmtId="4" fontId="46" fillId="0" borderId="13" xfId="0" applyNumberFormat="1" applyFont="1" applyFill="1" applyBorder="1" applyAlignment="1">
      <alignment horizontal="right" wrapText="1"/>
    </xf>
    <xf numFmtId="0" fontId="45" fillId="0" borderId="14" xfId="0" applyFont="1" applyFill="1" applyBorder="1" applyAlignment="1">
      <alignment horizontal="right" wrapText="1"/>
    </xf>
    <xf numFmtId="177" fontId="46" fillId="0" borderId="11" xfId="0" applyNumberFormat="1" applyFont="1" applyFill="1" applyBorder="1" applyAlignment="1">
      <alignment horizontal="right" wrapText="1"/>
    </xf>
    <xf numFmtId="177" fontId="46" fillId="0" borderId="15" xfId="0" applyNumberFormat="1" applyFont="1" applyFill="1" applyBorder="1" applyAlignment="1">
      <alignment horizontal="right" wrapText="1"/>
    </xf>
    <xf numFmtId="0" fontId="46" fillId="0" borderId="15" xfId="0" applyFont="1" applyFill="1" applyBorder="1" applyAlignment="1">
      <alignment horizontal="right" wrapText="1"/>
    </xf>
    <xf numFmtId="4" fontId="46" fillId="0" borderId="15" xfId="0" applyNumberFormat="1" applyFont="1" applyFill="1" applyBorder="1" applyAlignment="1">
      <alignment horizontal="right" wrapText="1"/>
    </xf>
    <xf numFmtId="0" fontId="46" fillId="0" borderId="16" xfId="0" applyFont="1" applyFill="1" applyBorder="1" applyAlignment="1">
      <alignment horizontal="right" wrapText="1"/>
    </xf>
    <xf numFmtId="177" fontId="46" fillId="0" borderId="17" xfId="0" applyNumberFormat="1" applyFont="1" applyFill="1" applyBorder="1" applyAlignment="1">
      <alignment horizontal="right" wrapText="1"/>
    </xf>
    <xf numFmtId="0" fontId="46" fillId="0" borderId="17" xfId="0" applyFont="1" applyFill="1" applyBorder="1" applyAlignment="1">
      <alignment horizontal="right" wrapText="1"/>
    </xf>
    <xf numFmtId="0" fontId="46" fillId="0" borderId="18" xfId="0" applyFont="1" applyFill="1" applyBorder="1" applyAlignment="1">
      <alignment horizontal="right" wrapText="1"/>
    </xf>
    <xf numFmtId="4" fontId="46" fillId="0" borderId="19" xfId="0" applyNumberFormat="1" applyFont="1" applyFill="1" applyBorder="1" applyAlignment="1">
      <alignment horizontal="right" wrapText="1"/>
    </xf>
    <xf numFmtId="4" fontId="46" fillId="0" borderId="20" xfId="0" applyNumberFormat="1" applyFont="1" applyFill="1" applyBorder="1" applyAlignment="1">
      <alignment horizontal="right" wrapText="1"/>
    </xf>
    <xf numFmtId="177" fontId="45" fillId="0" borderId="13" xfId="0" applyNumberFormat="1" applyFont="1" applyFill="1" applyBorder="1" applyAlignment="1">
      <alignment horizontal="right" wrapText="1"/>
    </xf>
    <xf numFmtId="177" fontId="45" fillId="0" borderId="15" xfId="0" applyNumberFormat="1" applyFont="1" applyFill="1" applyBorder="1" applyAlignment="1">
      <alignment horizontal="right" wrapText="1"/>
    </xf>
    <xf numFmtId="0" fontId="45" fillId="0" borderId="15" xfId="0" applyFont="1" applyFill="1" applyBorder="1" applyAlignment="1">
      <alignment horizontal="right" wrapText="1"/>
    </xf>
    <xf numFmtId="0" fontId="45" fillId="0" borderId="16" xfId="0" applyFont="1" applyFill="1" applyBorder="1" applyAlignment="1">
      <alignment horizontal="right" wrapText="1"/>
    </xf>
    <xf numFmtId="4" fontId="46" fillId="0" borderId="21" xfId="0" applyNumberFormat="1" applyFont="1" applyFill="1" applyBorder="1" applyAlignment="1">
      <alignment horizontal="right" wrapText="1"/>
    </xf>
    <xf numFmtId="0" fontId="45" fillId="0" borderId="0" xfId="0" applyFont="1" applyFill="1" applyBorder="1" applyAlignment="1">
      <alignment horizontal="right" wrapText="1"/>
    </xf>
    <xf numFmtId="179" fontId="47" fillId="0" borderId="13" xfId="0" applyNumberFormat="1" applyFont="1" applyFill="1" applyBorder="1" applyAlignment="1">
      <alignment horizontal="right" wrapText="1"/>
    </xf>
    <xf numFmtId="0" fontId="47" fillId="0" borderId="14" xfId="0" applyFont="1" applyFill="1" applyBorder="1" applyAlignment="1">
      <alignment horizontal="right" wrapText="1"/>
    </xf>
    <xf numFmtId="0" fontId="46" fillId="0" borderId="0" xfId="0" applyFont="1" applyAlignment="1">
      <alignment horizontal="left" wrapText="1"/>
    </xf>
    <xf numFmtId="0" fontId="48" fillId="0" borderId="0" xfId="0" applyFont="1" applyFill="1" applyBorder="1" applyAlignment="1">
      <alignment horizontal="right" wrapText="1"/>
    </xf>
    <xf numFmtId="177" fontId="47" fillId="0" borderId="15" xfId="0" applyNumberFormat="1" applyFont="1" applyFill="1" applyBorder="1" applyAlignment="1">
      <alignment horizontal="right" wrapText="1"/>
    </xf>
    <xf numFmtId="0" fontId="47" fillId="0" borderId="16" xfId="0" applyFont="1" applyFill="1" applyBorder="1" applyAlignment="1">
      <alignment horizontal="right" wrapText="1"/>
    </xf>
    <xf numFmtId="0" fontId="44" fillId="0" borderId="22" xfId="0" applyFont="1" applyFill="1" applyBorder="1" applyAlignment="1">
      <alignment horizontal="center" vertical="top" wrapText="1"/>
    </xf>
    <xf numFmtId="0" fontId="44" fillId="0" borderId="23" xfId="0" applyFont="1" applyFill="1" applyBorder="1" applyAlignment="1">
      <alignment horizontal="center" vertical="top" wrapText="1"/>
    </xf>
    <xf numFmtId="0" fontId="44" fillId="0" borderId="24" xfId="0" applyFont="1" applyFill="1" applyBorder="1" applyAlignment="1">
      <alignment horizontal="center" vertical="top" wrapText="1"/>
    </xf>
    <xf numFmtId="0" fontId="46" fillId="0" borderId="25" xfId="0" applyFont="1" applyFill="1" applyBorder="1" applyAlignment="1">
      <alignment vertical="center" wrapText="1"/>
    </xf>
    <xf numFmtId="0" fontId="46" fillId="0" borderId="26" xfId="0" applyFont="1" applyFill="1" applyBorder="1" applyAlignment="1">
      <alignment vertical="center" wrapText="1"/>
    </xf>
    <xf numFmtId="0" fontId="46" fillId="0" borderId="27" xfId="0" applyFont="1" applyFill="1" applyBorder="1" applyAlignment="1">
      <alignment horizontal="left" vertical="center" wrapText="1"/>
    </xf>
    <xf numFmtId="0" fontId="46" fillId="0" borderId="28" xfId="0" applyFont="1" applyFill="1" applyBorder="1" applyAlignment="1">
      <alignment horizontal="left" vertical="center" wrapText="1"/>
    </xf>
    <xf numFmtId="0" fontId="44" fillId="0" borderId="28" xfId="0" applyFont="1" applyFill="1" applyBorder="1" applyAlignment="1">
      <alignment vertical="top" wrapText="1"/>
    </xf>
    <xf numFmtId="0" fontId="44" fillId="0" borderId="26" xfId="0" applyFont="1" applyFill="1" applyBorder="1" applyAlignment="1">
      <alignment vertical="top" wrapText="1"/>
    </xf>
    <xf numFmtId="0" fontId="46" fillId="0" borderId="28" xfId="0" applyFont="1" applyFill="1" applyBorder="1" applyAlignment="1">
      <alignment vertical="center" wrapText="1"/>
    </xf>
    <xf numFmtId="177" fontId="0" fillId="0" borderId="0" xfId="0" applyNumberFormat="1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52;&#1047;%20092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44;%20&#1042;&#1043;&#1054;&#1050;%20092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77;&#1088;&#1089;&#1087;&#1077;&#1082;&#1090;&#1080;&#1074;&#1072;%20092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47;&#1083;&#1072;&#1090;&#1084;&#1072;&#1096;%20092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63;&#1054;&#1050;&#1069;%20092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56;&#1040;&#1049;&#1057;092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1063;&#1091;&#1088;&#1080;&#1083;&#1086;&#1074;&#1086;%20092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1040;&#1047;%20&#1059;&#1088;&#1072;&#1083;%2009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serverReportInfo_&amp;!()$bbQ"/>
      <sheetName val="активная"/>
      <sheetName val="реактивная"/>
      <sheetName val="потери"/>
      <sheetName val="баланс"/>
      <sheetName val="Завод КПД"/>
      <sheetName val="расчет"/>
      <sheetName val="АТС"/>
      <sheetName val="акт учета перетоков"/>
    </sheetNames>
    <sheetDataSet>
      <sheetData sheetId="6">
        <row r="762">
          <cell r="AN762">
            <v>1.47836</v>
          </cell>
          <cell r="AO762">
            <v>1837525</v>
          </cell>
        </row>
        <row r="763">
          <cell r="AN763">
            <v>868879.57</v>
          </cell>
          <cell r="AO763">
            <v>2.383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офиль №0010050279 яч.409 ГПП "/>
      <sheetName val="Профиль №0807125089 ГПА-6 ЭЦ"/>
      <sheetName val="Профиль №0807125219 ГПА-5 ЭЦ "/>
      <sheetName val="Профиль №0809111244  яч.8 ЭЦ "/>
      <sheetName val="Профиль №0812100370 яч.10 ЭЦ"/>
      <sheetName val="Диаграмма1"/>
      <sheetName val="проверка"/>
      <sheetName val="расчет"/>
      <sheetName val="АТС"/>
      <sheetName val="Акт учета перетоков"/>
    </sheetNames>
    <sheetDataSet>
      <sheetData sheetId="7">
        <row r="761">
          <cell r="L761">
            <v>1.5281600000000002</v>
          </cell>
          <cell r="M761">
            <v>71885</v>
          </cell>
        </row>
        <row r="762">
          <cell r="L762">
            <v>860013.46</v>
          </cell>
          <cell r="M762">
            <v>0.066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bserverReportInfo_&amp;!()$bbQ"/>
      <sheetName val="активная"/>
      <sheetName val="генераторы прием"/>
      <sheetName val="АТС"/>
      <sheetName val="Приложение 11"/>
      <sheetName val="акт учета перетоков ГП"/>
      <sheetName val="почасовой акт НЭСК"/>
      <sheetName val="почасовой акт ОЭС"/>
      <sheetName val="почасовй акт ЧРДУ"/>
    </sheetNames>
    <sheetDataSet>
      <sheetData sheetId="1">
        <row r="762">
          <cell r="BQ762">
            <v>1.76111</v>
          </cell>
          <cell r="BR762">
            <v>291885</v>
          </cell>
        </row>
        <row r="763">
          <cell r="BQ763">
            <v>886611.81</v>
          </cell>
          <cell r="BR763">
            <v>2.308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bserverReportInfo_&amp;!()$bbQ"/>
      <sheetName val="расчет"/>
      <sheetName val="АТС"/>
      <sheetName val="акт учета перетоков"/>
    </sheetNames>
    <sheetDataSet>
      <sheetData sheetId="1">
        <row r="762">
          <cell r="AQ762">
            <v>1.4706400000000002</v>
          </cell>
          <cell r="AR762">
            <v>756473</v>
          </cell>
        </row>
        <row r="763">
          <cell r="AQ763">
            <v>868879.57</v>
          </cell>
          <cell r="AR763">
            <v>0.721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ObserverReportInfo_&amp;!()$bbQ"/>
      <sheetName val="активная"/>
      <sheetName val="потери"/>
      <sheetName val="АТС"/>
      <sheetName val="акт учета перетоков"/>
    </sheetNames>
    <sheetDataSet>
      <sheetData sheetId="1">
        <row r="762">
          <cell r="AB762">
            <v>0</v>
          </cell>
        </row>
        <row r="763">
          <cell r="AB763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ObserverReportInfo_&amp;!()$bbQ"/>
      <sheetName val="активная"/>
      <sheetName val="потери"/>
      <sheetName val="АТС"/>
      <sheetName val="акт учета перетоков"/>
      <sheetName val="свод по показаниям"/>
    </sheetNames>
    <sheetDataSet>
      <sheetData sheetId="1">
        <row r="762">
          <cell r="BH762">
            <v>1.45875</v>
          </cell>
          <cell r="BI762">
            <v>150306</v>
          </cell>
        </row>
        <row r="763">
          <cell r="BH763">
            <v>833415.1</v>
          </cell>
          <cell r="BI763">
            <v>0.325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ObserverReportInfo_&amp;!()$bbQ"/>
      <sheetName val="расчет"/>
      <sheetName val="АТС"/>
      <sheetName val="акт учета перетоков"/>
      <sheetName val="Профили для расчета"/>
    </sheetNames>
    <sheetDataSet>
      <sheetData sheetId="1">
        <row r="762">
          <cell r="AM762">
            <v>1.55901</v>
          </cell>
          <cell r="AN762">
            <v>1479322</v>
          </cell>
        </row>
        <row r="763">
          <cell r="AM763">
            <v>860013.46</v>
          </cell>
          <cell r="AN763">
            <v>2.774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"/>
      <sheetName val="АТС"/>
      <sheetName val="акт учета перетоков"/>
    </sheetNames>
    <sheetDataSet>
      <sheetData sheetId="0">
        <row r="762">
          <cell r="H762">
            <v>1.5497100000000001</v>
          </cell>
          <cell r="I762">
            <v>329684</v>
          </cell>
        </row>
        <row r="763">
          <cell r="H763">
            <v>886611.81</v>
          </cell>
          <cell r="I76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4"/>
  <sheetViews>
    <sheetView tabSelected="1" zoomScale="115" zoomScaleNormal="115" zoomScaleSheetLayoutView="130" workbookViewId="0" topLeftCell="A1">
      <selection activeCell="E19" sqref="E19"/>
    </sheetView>
  </sheetViews>
  <sheetFormatPr defaultColWidth="9.140625" defaultRowHeight="15"/>
  <cols>
    <col min="1" max="1" width="5.28125" style="0" customWidth="1"/>
    <col min="2" max="2" width="33.140625" style="0" customWidth="1"/>
    <col min="3" max="3" width="17.28125" style="4" customWidth="1"/>
    <col min="4" max="4" width="8.8515625" style="4" customWidth="1"/>
    <col min="5" max="5" width="16.57421875" style="4" customWidth="1"/>
    <col min="6" max="6" width="13.140625" style="0" customWidth="1"/>
    <col min="7" max="7" width="11.140625" style="0" customWidth="1"/>
  </cols>
  <sheetData>
    <row r="2" spans="1:12" ht="15" customHeight="1" thickBot="1">
      <c r="A2" s="2"/>
      <c r="B2" s="33" t="s">
        <v>16</v>
      </c>
      <c r="C2" s="5"/>
      <c r="D2" s="3"/>
      <c r="E2" s="3"/>
      <c r="F2" s="3"/>
      <c r="G2" s="2"/>
      <c r="H2" s="2"/>
      <c r="I2" s="2"/>
      <c r="J2" s="1"/>
      <c r="K2" s="1"/>
      <c r="L2" s="1"/>
    </row>
    <row r="3" spans="2:6" ht="15.75" thickBot="1">
      <c r="B3" s="6" t="s">
        <v>0</v>
      </c>
      <c r="C3" s="37" t="s">
        <v>1</v>
      </c>
      <c r="D3" s="39"/>
      <c r="E3" s="37" t="s">
        <v>2</v>
      </c>
      <c r="F3" s="38"/>
    </row>
    <row r="4" spans="2:6" ht="15" customHeight="1">
      <c r="B4" s="40" t="s">
        <v>3</v>
      </c>
      <c r="C4" s="7">
        <f>'[1]расчет'!$AO$762/1000</f>
        <v>1837.525</v>
      </c>
      <c r="D4" s="8" t="s">
        <v>5</v>
      </c>
      <c r="E4" s="9">
        <f>'[1]расчет'!$AN$762*1000</f>
        <v>1478.36</v>
      </c>
      <c r="F4" s="10" t="s">
        <v>7</v>
      </c>
    </row>
    <row r="5" spans="2:6" ht="15.75" thickBot="1">
      <c r="B5" s="41"/>
      <c r="C5" s="11">
        <f>'[1]расчет'!$AO$763</f>
        <v>2.383</v>
      </c>
      <c r="D5" s="12" t="s">
        <v>6</v>
      </c>
      <c r="E5" s="13">
        <f>'[1]расчет'!$AN$763</f>
        <v>868879.57</v>
      </c>
      <c r="F5" s="14" t="s">
        <v>8</v>
      </c>
    </row>
    <row r="6" spans="2:6" ht="15" customHeight="1">
      <c r="B6" s="40" t="s">
        <v>9</v>
      </c>
      <c r="C6" s="15">
        <f>'[2]расчет'!$M$761/1000</f>
        <v>71.885</v>
      </c>
      <c r="D6" s="8" t="s">
        <v>5</v>
      </c>
      <c r="E6" s="9">
        <f>'[2]расчет'!$L$761*1000</f>
        <v>1528.16</v>
      </c>
      <c r="F6" s="10" t="s">
        <v>7</v>
      </c>
    </row>
    <row r="7" spans="2:6" ht="15.75" thickBot="1">
      <c r="B7" s="41"/>
      <c r="C7" s="25">
        <f>'[2]расчет'!$M$762</f>
        <v>0.066</v>
      </c>
      <c r="D7" s="12" t="s">
        <v>6</v>
      </c>
      <c r="E7" s="13">
        <f>'[2]расчет'!$L$762</f>
        <v>860013.46</v>
      </c>
      <c r="F7" s="14" t="s">
        <v>8</v>
      </c>
    </row>
    <row r="8" spans="2:6" ht="15">
      <c r="B8" s="42" t="s">
        <v>13</v>
      </c>
      <c r="C8" s="16">
        <f>'[3]активная'!$BR$762/1000</f>
        <v>291.885</v>
      </c>
      <c r="D8" s="17" t="s">
        <v>5</v>
      </c>
      <c r="E8" s="18">
        <f>'[3]активная'!$BQ$762*1000</f>
        <v>1761.11</v>
      </c>
      <c r="F8" s="19" t="s">
        <v>7</v>
      </c>
    </row>
    <row r="9" spans="2:6" ht="15.75" thickBot="1">
      <c r="B9" s="43"/>
      <c r="C9" s="20">
        <f>'[3]активная'!$BR$763</f>
        <v>2.308</v>
      </c>
      <c r="D9" s="21" t="s">
        <v>6</v>
      </c>
      <c r="E9" s="13">
        <f>'[3]активная'!$BQ$763</f>
        <v>886611.81</v>
      </c>
      <c r="F9" s="22" t="s">
        <v>8</v>
      </c>
    </row>
    <row r="10" spans="2:6" ht="15">
      <c r="B10" s="40" t="s">
        <v>4</v>
      </c>
      <c r="C10" s="7">
        <f>'[4]расчет'!$AR$762/1000</f>
        <v>756.473</v>
      </c>
      <c r="D10" s="8" t="s">
        <v>5</v>
      </c>
      <c r="E10" s="9">
        <f>'[4]расчет'!$AQ$762*1000</f>
        <v>1470.64</v>
      </c>
      <c r="F10" s="10" t="s">
        <v>7</v>
      </c>
    </row>
    <row r="11" spans="2:6" ht="15.75" thickBot="1">
      <c r="B11" s="41"/>
      <c r="C11" s="25">
        <f>'[4]расчет'!$AR$763</f>
        <v>0.721</v>
      </c>
      <c r="D11" s="12" t="s">
        <v>6</v>
      </c>
      <c r="E11" s="23">
        <f>'[4]расчет'!$AQ$763</f>
        <v>868879.57</v>
      </c>
      <c r="F11" s="14" t="s">
        <v>8</v>
      </c>
    </row>
    <row r="12" spans="2:6" ht="15">
      <c r="B12" s="40" t="s">
        <v>14</v>
      </c>
      <c r="C12" s="7">
        <f>'[5]активная'!$AB$762/1000</f>
        <v>0</v>
      </c>
      <c r="D12" s="8" t="s">
        <v>5</v>
      </c>
      <c r="E12" s="24">
        <v>0</v>
      </c>
      <c r="F12" s="10" t="s">
        <v>7</v>
      </c>
    </row>
    <row r="13" spans="2:6" ht="15.75" thickBot="1">
      <c r="B13" s="41"/>
      <c r="C13" s="25">
        <f>'[5]активная'!$AB$763</f>
        <v>0</v>
      </c>
      <c r="D13" s="12" t="s">
        <v>6</v>
      </c>
      <c r="E13" s="23">
        <v>0</v>
      </c>
      <c r="F13" s="14" t="s">
        <v>8</v>
      </c>
    </row>
    <row r="14" spans="2:6" ht="15">
      <c r="B14" s="46" t="s">
        <v>11</v>
      </c>
      <c r="C14" s="26">
        <f>'[6]активная'!$BI$762/1000</f>
        <v>150.306</v>
      </c>
      <c r="D14" s="27" t="s">
        <v>5</v>
      </c>
      <c r="E14" s="29">
        <f>'[6]активная'!$BH$762*1000</f>
        <v>1458.75</v>
      </c>
      <c r="F14" s="28" t="s">
        <v>7</v>
      </c>
    </row>
    <row r="15" spans="2:6" ht="15.75" thickBot="1">
      <c r="B15" s="41"/>
      <c r="C15" s="25">
        <f>'[6]активная'!$BI$763</f>
        <v>0.325</v>
      </c>
      <c r="D15" s="12" t="s">
        <v>6</v>
      </c>
      <c r="E15" s="23">
        <f>'[6]активная'!$BH$763</f>
        <v>833415.1</v>
      </c>
      <c r="F15" s="14" t="s">
        <v>8</v>
      </c>
    </row>
    <row r="16" spans="2:6" ht="15">
      <c r="B16" s="46" t="s">
        <v>12</v>
      </c>
      <c r="C16" s="26">
        <f>'[7]расчет'!$AN$762/1000</f>
        <v>1479.322</v>
      </c>
      <c r="D16" s="27" t="s">
        <v>5</v>
      </c>
      <c r="E16" s="29">
        <f>'[7]расчет'!$AM$762*1000</f>
        <v>1559.01</v>
      </c>
      <c r="F16" s="28" t="s">
        <v>7</v>
      </c>
    </row>
    <row r="17" spans="2:6" ht="15.75" thickBot="1">
      <c r="B17" s="41"/>
      <c r="C17" s="25">
        <f>'[7]расчет'!$AN$763</f>
        <v>2.774</v>
      </c>
      <c r="D17" s="12" t="s">
        <v>6</v>
      </c>
      <c r="E17" s="23">
        <f>'[7]расчет'!$AM$763</f>
        <v>860013.46</v>
      </c>
      <c r="F17" s="14" t="s">
        <v>8</v>
      </c>
    </row>
    <row r="18" spans="2:6" ht="15">
      <c r="B18" s="40" t="s">
        <v>15</v>
      </c>
      <c r="C18" s="7">
        <f>'[8]Расчет'!$I$762/1000</f>
        <v>329.684</v>
      </c>
      <c r="D18" s="8" t="s">
        <v>5</v>
      </c>
      <c r="E18" s="9">
        <f>'[8]Расчет'!$H$762*1000</f>
        <v>1549.71</v>
      </c>
      <c r="F18" s="10" t="s">
        <v>7</v>
      </c>
    </row>
    <row r="19" spans="2:6" ht="15.75" thickBot="1">
      <c r="B19" s="41"/>
      <c r="C19" s="25">
        <f>'[8]Расчет'!$I$763</f>
        <v>0</v>
      </c>
      <c r="D19" s="12" t="s">
        <v>6</v>
      </c>
      <c r="E19" s="13">
        <f>'[8]Расчет'!$H$763</f>
        <v>886611.81</v>
      </c>
      <c r="F19" s="14" t="s">
        <v>8</v>
      </c>
    </row>
    <row r="20" spans="2:6" ht="15">
      <c r="B20" s="44" t="s">
        <v>10</v>
      </c>
      <c r="C20" s="35">
        <f>C4+C6+C8+C10+C12+C14+C16+C18</f>
        <v>4917.08</v>
      </c>
      <c r="D20" s="36" t="s">
        <v>5</v>
      </c>
      <c r="E20" s="30"/>
      <c r="F20" s="30"/>
    </row>
    <row r="21" spans="2:6" ht="15.75" thickBot="1">
      <c r="B21" s="45"/>
      <c r="C21" s="31">
        <f>C5+C7+C9+C11+C13+C15+C17+C19</f>
        <v>8.577</v>
      </c>
      <c r="D21" s="32" t="s">
        <v>6</v>
      </c>
      <c r="E21" s="30"/>
      <c r="F21" s="34"/>
    </row>
    <row r="23" ht="15">
      <c r="C23" s="47"/>
    </row>
    <row r="24" ht="15">
      <c r="C24" s="47"/>
    </row>
  </sheetData>
  <sheetProtection/>
  <mergeCells count="11">
    <mergeCell ref="B20:B21"/>
    <mergeCell ref="B12:B13"/>
    <mergeCell ref="B14:B15"/>
    <mergeCell ref="B16:B17"/>
    <mergeCell ref="B18:B19"/>
    <mergeCell ref="E3:F3"/>
    <mergeCell ref="C3:D3"/>
    <mergeCell ref="B10:B11"/>
    <mergeCell ref="B8:B9"/>
    <mergeCell ref="B4:B5"/>
    <mergeCell ref="B6:B7"/>
  </mergeCells>
  <printOptions/>
  <pageMargins left="0" right="0" top="0" bottom="0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Пономарева Светлана Борисовна</dc:creator>
  <cp:keywords/>
  <dc:description/>
  <cp:lastModifiedBy>Пономарева Светлана Борисовна</cp:lastModifiedBy>
  <cp:lastPrinted>2019-02-15T07:31:46Z</cp:lastPrinted>
  <dcterms:created xsi:type="dcterms:W3CDTF">2017-01-11T10:07:03Z</dcterms:created>
  <dcterms:modified xsi:type="dcterms:W3CDTF">2023-10-12T06:03:06Z</dcterms:modified>
  <cp:category/>
  <cp:version/>
  <cp:contentType/>
  <cp:contentStatus/>
</cp:coreProperties>
</file>